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8855" windowHeight="6360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E3" i="1"/>
  <c r="D4" i="1"/>
  <c r="C4" i="1"/>
  <c r="B4" i="1"/>
  <c r="H3" i="1"/>
  <c r="H14" i="1"/>
  <c r="H20" i="1"/>
  <c r="H6" i="1"/>
  <c r="D3" i="1"/>
  <c r="G3" i="1"/>
  <c r="F3" i="1"/>
  <c r="C3" i="1"/>
  <c r="C7" i="1" l="1"/>
  <c r="H9" i="1" s="1"/>
  <c r="H22" i="1" s="1"/>
  <c r="D7" i="1"/>
  <c r="E7" i="1"/>
  <c r="G7" i="1"/>
  <c r="F7" i="1"/>
  <c r="G11" i="1"/>
  <c r="F11" i="1"/>
  <c r="E11" i="1"/>
  <c r="G13" i="1"/>
  <c r="F13" i="1"/>
  <c r="E13" i="1"/>
  <c r="G12" i="1" l="1"/>
  <c r="F12" i="1"/>
  <c r="E12" i="1"/>
  <c r="D12" i="1"/>
  <c r="G6" i="1" l="1"/>
  <c r="F6" i="1"/>
  <c r="E6" i="1"/>
  <c r="D6" i="1"/>
  <c r="C6" i="1"/>
  <c r="B6" i="1"/>
  <c r="B14" i="1" l="1"/>
  <c r="D11" i="1"/>
  <c r="D13" i="1"/>
  <c r="G14" i="1"/>
  <c r="F14" i="1"/>
  <c r="E14" i="1"/>
  <c r="D14" i="1"/>
  <c r="C14" i="1"/>
  <c r="C20" i="1" s="1"/>
  <c r="G20" i="1" l="1"/>
  <c r="B9" i="1"/>
  <c r="B20" i="1"/>
  <c r="C9" i="1"/>
  <c r="C22" i="1" s="1"/>
  <c r="E20" i="1"/>
  <c r="F20" i="1"/>
  <c r="D20" i="1"/>
  <c r="D9" i="1"/>
  <c r="E9" i="1"/>
  <c r="F9" i="1"/>
  <c r="G9" i="1"/>
  <c r="B22" i="1" l="1"/>
  <c r="G22" i="1"/>
  <c r="D22" i="1"/>
  <c r="E22" i="1"/>
  <c r="F22" i="1"/>
</calcChain>
</file>

<file path=xl/sharedStrings.xml><?xml version="1.0" encoding="utf-8"?>
<sst xmlns="http://schemas.openxmlformats.org/spreadsheetml/2006/main" count="22" uniqueCount="22">
  <si>
    <t>Childcare</t>
  </si>
  <si>
    <t>Food expenses</t>
  </si>
  <si>
    <t>Vehicle expenses</t>
  </si>
  <si>
    <t>Investment fees</t>
  </si>
  <si>
    <t>Recurring expenses</t>
  </si>
  <si>
    <t>Credit card rewards</t>
  </si>
  <si>
    <t>Discretionary spending</t>
  </si>
  <si>
    <t>Work clothing</t>
  </si>
  <si>
    <t>TOTAL</t>
  </si>
  <si>
    <t>Savings realized by having one stay-at-home parent</t>
  </si>
  <si>
    <t>Opportunity cost of having one stay-at-home parent (vs. earning $60,000/year)</t>
  </si>
  <si>
    <t>Earned income of SAHP</t>
  </si>
  <si>
    <t>Income taxes saved (Spouse 1)</t>
  </si>
  <si>
    <t>Net income lost</t>
  </si>
  <si>
    <t>Extended health benefits lost</t>
  </si>
  <si>
    <t>Company-provided retirement benefits lost</t>
  </si>
  <si>
    <t>Government-provided retirement benefits lost</t>
  </si>
  <si>
    <t>Perks and discounts lost</t>
  </si>
  <si>
    <t>TOTALS</t>
  </si>
  <si>
    <t>OPPORTUNITY COST MINUS SAVINGS</t>
  </si>
  <si>
    <t>Cost of various earned income amounts (vs. earning $60,000/year)</t>
  </si>
  <si>
    <t>Total after-tax income of 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</si>
</sst>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Font="1" applyBorder="1"/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164" fontId="0" fillId="0" borderId="3" xfId="0" applyNumberFormat="1" applyFont="1" applyBorder="1"/>
    <xf numFmtId="164" fontId="1" fillId="3" borderId="3" xfId="0" applyNumberFormat="1" applyFont="1" applyFill="1" applyBorder="1"/>
    <xf numFmtId="0" fontId="0" fillId="0" borderId="4" xfId="0" applyFont="1" applyBorder="1"/>
    <xf numFmtId="164" fontId="0" fillId="0" borderId="5" xfId="0" applyNumberFormat="1" applyFont="1" applyBorder="1"/>
    <xf numFmtId="164" fontId="0" fillId="0" borderId="5" xfId="0" applyNumberFormat="1" applyFont="1" applyFill="1" applyBorder="1"/>
    <xf numFmtId="0" fontId="0" fillId="0" borderId="4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164" fontId="1" fillId="3" borderId="5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64" fontId="0" fillId="3" borderId="1" xfId="0" applyNumberFormat="1" applyFont="1" applyFill="1" applyBorder="1"/>
    <xf numFmtId="164" fontId="0" fillId="3" borderId="7" xfId="0" applyNumberFormat="1" applyFont="1" applyFill="1" applyBorder="1"/>
    <xf numFmtId="0" fontId="0" fillId="0" borderId="8" xfId="0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19" sqref="D19"/>
    </sheetView>
  </sheetViews>
  <sheetFormatPr defaultRowHeight="15" x14ac:dyDescent="0.25"/>
  <cols>
    <col min="1" max="1" width="30.7109375" style="2" customWidth="1"/>
    <col min="2" max="7" width="10.7109375" style="1" customWidth="1"/>
    <col min="8" max="8" width="10.7109375" style="2" customWidth="1"/>
  </cols>
  <sheetData>
    <row r="1" spans="1:8" ht="15.75" thickBot="1" x14ac:dyDescent="0.3">
      <c r="A1" s="20" t="s">
        <v>10</v>
      </c>
      <c r="B1" s="21"/>
      <c r="C1" s="21"/>
      <c r="D1" s="21"/>
      <c r="E1" s="21"/>
      <c r="F1" s="21"/>
      <c r="G1" s="21"/>
      <c r="H1" s="22"/>
    </row>
    <row r="2" spans="1:8" x14ac:dyDescent="0.25">
      <c r="A2" s="17" t="s">
        <v>11</v>
      </c>
      <c r="B2" s="18">
        <v>0</v>
      </c>
      <c r="C2" s="18">
        <v>10000</v>
      </c>
      <c r="D2" s="18">
        <v>20000</v>
      </c>
      <c r="E2" s="18">
        <v>30000</v>
      </c>
      <c r="F2" s="18">
        <v>40000</v>
      </c>
      <c r="G2" s="18">
        <v>50000</v>
      </c>
      <c r="H2" s="19">
        <v>60000</v>
      </c>
    </row>
    <row r="3" spans="1:8" x14ac:dyDescent="0.25">
      <c r="A3" s="6" t="s">
        <v>21</v>
      </c>
      <c r="B3" s="4">
        <v>62982</v>
      </c>
      <c r="C3" s="4">
        <f>SUM(61024+9497)</f>
        <v>70521</v>
      </c>
      <c r="D3" s="4">
        <f>SUM(60708+17978)</f>
        <v>78686</v>
      </c>
      <c r="E3" s="4">
        <f>SUM(60708+25141)</f>
        <v>85849</v>
      </c>
      <c r="F3" s="4">
        <f>SUM(60708+32449)</f>
        <v>93157</v>
      </c>
      <c r="G3" s="4">
        <f>SUM(60708+39520)</f>
        <v>100228</v>
      </c>
      <c r="H3" s="8">
        <f>SUM(60708+46348)</f>
        <v>107056</v>
      </c>
    </row>
    <row r="4" spans="1:8" x14ac:dyDescent="0.25">
      <c r="A4" s="6" t="s">
        <v>13</v>
      </c>
      <c r="B4" s="4">
        <f>SUM(H3-B3)</f>
        <v>44074</v>
      </c>
      <c r="C4" s="4">
        <f>SUM(H3-C3)</f>
        <v>36535</v>
      </c>
      <c r="D4" s="4">
        <f>SUM(H3-D3)</f>
        <v>28370</v>
      </c>
      <c r="E4" s="4">
        <f>SUM(H3-E3)</f>
        <v>21207</v>
      </c>
      <c r="F4" s="4">
        <f>SUM(H3-F3)</f>
        <v>13899</v>
      </c>
      <c r="G4" s="4">
        <f>SUM(H3-G3)</f>
        <v>6828</v>
      </c>
      <c r="H4" s="7">
        <f>SUM(H3-H3)</f>
        <v>0</v>
      </c>
    </row>
    <row r="5" spans="1:8" x14ac:dyDescent="0.25">
      <c r="A5" s="6" t="s">
        <v>14</v>
      </c>
      <c r="B5" s="4">
        <v>3720</v>
      </c>
      <c r="C5" s="4">
        <v>3720</v>
      </c>
      <c r="D5" s="4">
        <v>3720</v>
      </c>
      <c r="E5" s="4">
        <v>3720</v>
      </c>
      <c r="F5" s="4">
        <v>0</v>
      </c>
      <c r="G5" s="4">
        <v>0</v>
      </c>
      <c r="H5" s="7">
        <v>0</v>
      </c>
    </row>
    <row r="6" spans="1:8" ht="30" x14ac:dyDescent="0.25">
      <c r="A6" s="9" t="s">
        <v>15</v>
      </c>
      <c r="B6" s="4">
        <f t="shared" ref="B6:G6" si="0">SUM(60000-B2)*0.05</f>
        <v>3000</v>
      </c>
      <c r="C6" s="4">
        <f t="shared" si="0"/>
        <v>2500</v>
      </c>
      <c r="D6" s="4">
        <f t="shared" si="0"/>
        <v>2000</v>
      </c>
      <c r="E6" s="4">
        <f t="shared" si="0"/>
        <v>1500</v>
      </c>
      <c r="F6" s="4">
        <f t="shared" si="0"/>
        <v>1000</v>
      </c>
      <c r="G6" s="4">
        <f t="shared" si="0"/>
        <v>500</v>
      </c>
      <c r="H6" s="7">
        <f t="shared" ref="H6" si="1">SUM(60000-H2)*0.05</f>
        <v>0</v>
      </c>
    </row>
    <row r="7" spans="1:8" ht="30" x14ac:dyDescent="0.25">
      <c r="A7" s="9" t="s">
        <v>16</v>
      </c>
      <c r="B7" s="4">
        <v>8000</v>
      </c>
      <c r="C7" s="4">
        <f>SUM(B7*0.8)</f>
        <v>6400</v>
      </c>
      <c r="D7" s="4">
        <f>SUM(B7*0.64)</f>
        <v>5120</v>
      </c>
      <c r="E7" s="4">
        <f>SUM(B7*0.48)</f>
        <v>3840</v>
      </c>
      <c r="F7" s="4">
        <f>SUM(B7*0.32)</f>
        <v>2560</v>
      </c>
      <c r="G7" s="4">
        <f>SUM(B7*0.16)</f>
        <v>1280</v>
      </c>
      <c r="H7" s="7">
        <v>0</v>
      </c>
    </row>
    <row r="8" spans="1:8" x14ac:dyDescent="0.25">
      <c r="A8" s="9" t="s">
        <v>17</v>
      </c>
      <c r="B8" s="4">
        <v>200</v>
      </c>
      <c r="C8" s="4">
        <v>200</v>
      </c>
      <c r="D8" s="4">
        <v>200</v>
      </c>
      <c r="E8" s="4">
        <v>200</v>
      </c>
      <c r="F8" s="4">
        <v>200</v>
      </c>
      <c r="G8" s="4">
        <v>200</v>
      </c>
      <c r="H8" s="7">
        <v>0</v>
      </c>
    </row>
    <row r="9" spans="1:8" x14ac:dyDescent="0.25">
      <c r="A9" s="10" t="s">
        <v>18</v>
      </c>
      <c r="B9" s="5">
        <f>SUM(B4:B8)</f>
        <v>58994</v>
      </c>
      <c r="C9" s="5">
        <f t="shared" ref="C9:H9" si="2">SUM(C4:C8)</f>
        <v>49355</v>
      </c>
      <c r="D9" s="5">
        <f t="shared" si="2"/>
        <v>39410</v>
      </c>
      <c r="E9" s="5">
        <f t="shared" si="2"/>
        <v>30467</v>
      </c>
      <c r="F9" s="5">
        <f t="shared" si="2"/>
        <v>17659</v>
      </c>
      <c r="G9" s="5">
        <f t="shared" si="2"/>
        <v>8808</v>
      </c>
      <c r="H9" s="11">
        <f t="shared" si="2"/>
        <v>0</v>
      </c>
    </row>
    <row r="10" spans="1:8" x14ac:dyDescent="0.25">
      <c r="A10" s="12" t="s">
        <v>9</v>
      </c>
      <c r="B10" s="3"/>
      <c r="C10" s="3"/>
      <c r="D10" s="3"/>
      <c r="E10" s="3"/>
      <c r="F10" s="3"/>
      <c r="G10" s="3"/>
      <c r="H10" s="13"/>
    </row>
    <row r="11" spans="1:8" x14ac:dyDescent="0.25">
      <c r="A11" s="17" t="s">
        <v>0</v>
      </c>
      <c r="B11" s="18">
        <v>12818</v>
      </c>
      <c r="C11" s="18">
        <v>12818</v>
      </c>
      <c r="D11" s="18">
        <f>SUM(B11*0.8)</f>
        <v>10254.400000000001</v>
      </c>
      <c r="E11" s="18">
        <f>SUM(B11*0.6)</f>
        <v>7690.7999999999993</v>
      </c>
      <c r="F11" s="18">
        <f>SUM(B11*0.4)</f>
        <v>5127.2000000000007</v>
      </c>
      <c r="G11" s="18">
        <f>SUM(B11*0.2)</f>
        <v>2563.6000000000004</v>
      </c>
      <c r="H11" s="19">
        <v>0</v>
      </c>
    </row>
    <row r="12" spans="1:8" x14ac:dyDescent="0.25">
      <c r="A12" s="6" t="s">
        <v>1</v>
      </c>
      <c r="B12" s="4">
        <v>12360</v>
      </c>
      <c r="C12" s="4">
        <v>12360</v>
      </c>
      <c r="D12" s="4">
        <f>SUM(B12*0.8)</f>
        <v>9888</v>
      </c>
      <c r="E12" s="4">
        <f>SUM(B12*0.6)</f>
        <v>7416</v>
      </c>
      <c r="F12" s="4">
        <f>SUM(B12*0.4)</f>
        <v>4944</v>
      </c>
      <c r="G12" s="4">
        <f>SUM(B12*0.2)</f>
        <v>2472</v>
      </c>
      <c r="H12" s="7">
        <v>0</v>
      </c>
    </row>
    <row r="13" spans="1:8" x14ac:dyDescent="0.25">
      <c r="A13" s="6" t="s">
        <v>2</v>
      </c>
      <c r="B13" s="4">
        <v>3975</v>
      </c>
      <c r="C13" s="4">
        <v>3975</v>
      </c>
      <c r="D13" s="4">
        <f>SUM(B13*0.8)</f>
        <v>3180</v>
      </c>
      <c r="E13" s="4">
        <f>SUM(B13*0.6)</f>
        <v>2385</v>
      </c>
      <c r="F13" s="4">
        <f>SUM(B13*0.4)</f>
        <v>1590</v>
      </c>
      <c r="G13" s="4">
        <f>SUM(B13*0.2)</f>
        <v>795</v>
      </c>
      <c r="H13" s="7">
        <v>0</v>
      </c>
    </row>
    <row r="14" spans="1:8" x14ac:dyDescent="0.25">
      <c r="A14" s="6" t="s">
        <v>12</v>
      </c>
      <c r="B14" s="4">
        <f>SUM(62981-60708)</f>
        <v>2273</v>
      </c>
      <c r="C14" s="4">
        <f>SUM(61024-60708)</f>
        <v>316</v>
      </c>
      <c r="D14" s="4">
        <f>SUM(60708-60708)</f>
        <v>0</v>
      </c>
      <c r="E14" s="4">
        <f t="shared" ref="E14:H14" si="3">SUM(60708-60708)</f>
        <v>0</v>
      </c>
      <c r="F14" s="4">
        <f t="shared" si="3"/>
        <v>0</v>
      </c>
      <c r="G14" s="4">
        <f t="shared" si="3"/>
        <v>0</v>
      </c>
      <c r="H14" s="7">
        <f t="shared" si="3"/>
        <v>0</v>
      </c>
    </row>
    <row r="15" spans="1:8" x14ac:dyDescent="0.25">
      <c r="A15" s="6" t="s">
        <v>3</v>
      </c>
      <c r="B15" s="4">
        <v>6240</v>
      </c>
      <c r="C15" s="4">
        <v>6240</v>
      </c>
      <c r="D15" s="4">
        <v>6240</v>
      </c>
      <c r="E15" s="4">
        <v>6240</v>
      </c>
      <c r="F15" s="4">
        <v>0</v>
      </c>
      <c r="G15" s="4">
        <v>0</v>
      </c>
      <c r="H15" s="7">
        <v>0</v>
      </c>
    </row>
    <row r="16" spans="1:8" x14ac:dyDescent="0.25">
      <c r="A16" s="6" t="s">
        <v>4</v>
      </c>
      <c r="B16" s="4">
        <v>4479</v>
      </c>
      <c r="C16" s="4">
        <v>4479</v>
      </c>
      <c r="D16" s="4">
        <v>4479</v>
      </c>
      <c r="E16" s="4">
        <v>4479</v>
      </c>
      <c r="F16" s="4">
        <v>0</v>
      </c>
      <c r="G16" s="4">
        <v>0</v>
      </c>
      <c r="H16" s="7">
        <v>0</v>
      </c>
    </row>
    <row r="17" spans="1:8" x14ac:dyDescent="0.25">
      <c r="A17" s="6" t="s">
        <v>5</v>
      </c>
      <c r="B17" s="4">
        <v>1000</v>
      </c>
      <c r="C17" s="4">
        <v>1000</v>
      </c>
      <c r="D17" s="4">
        <v>1000</v>
      </c>
      <c r="E17" s="4">
        <v>1000</v>
      </c>
      <c r="F17" s="4">
        <v>0</v>
      </c>
      <c r="G17" s="4">
        <v>0</v>
      </c>
      <c r="H17" s="7">
        <v>0</v>
      </c>
    </row>
    <row r="18" spans="1:8" x14ac:dyDescent="0.25">
      <c r="A18" s="6" t="s">
        <v>6</v>
      </c>
      <c r="B18" s="4">
        <v>1076</v>
      </c>
      <c r="C18" s="4">
        <v>1076</v>
      </c>
      <c r="D18" s="4">
        <v>1076</v>
      </c>
      <c r="E18" s="4">
        <v>1076</v>
      </c>
      <c r="F18" s="4">
        <v>0</v>
      </c>
      <c r="G18" s="4">
        <v>0</v>
      </c>
      <c r="H18" s="7">
        <v>0</v>
      </c>
    </row>
    <row r="19" spans="1:8" x14ac:dyDescent="0.25">
      <c r="A19" s="6" t="s">
        <v>7</v>
      </c>
      <c r="B19" s="4">
        <v>800</v>
      </c>
      <c r="C19" s="4">
        <v>800</v>
      </c>
      <c r="D19" s="4">
        <v>600</v>
      </c>
      <c r="E19" s="4">
        <v>400</v>
      </c>
      <c r="F19" s="4">
        <v>200</v>
      </c>
      <c r="G19" s="4">
        <v>100</v>
      </c>
      <c r="H19" s="7">
        <v>0</v>
      </c>
    </row>
    <row r="20" spans="1:8" x14ac:dyDescent="0.25">
      <c r="A20" s="10" t="s">
        <v>8</v>
      </c>
      <c r="B20" s="5">
        <f>SUM(B11:B19)</f>
        <v>45021</v>
      </c>
      <c r="C20" s="5">
        <f t="shared" ref="C20:G20" si="4">SUM(C11:C19)</f>
        <v>43064</v>
      </c>
      <c r="D20" s="5">
        <f t="shared" si="4"/>
        <v>36717.4</v>
      </c>
      <c r="E20" s="5">
        <f t="shared" si="4"/>
        <v>30686.799999999999</v>
      </c>
      <c r="F20" s="5">
        <f t="shared" si="4"/>
        <v>11861.2</v>
      </c>
      <c r="G20" s="5">
        <f t="shared" si="4"/>
        <v>5930.6</v>
      </c>
      <c r="H20" s="11">
        <f t="shared" ref="H20" si="5">SUM(H11:H19)</f>
        <v>0</v>
      </c>
    </row>
    <row r="21" spans="1:8" x14ac:dyDescent="0.25">
      <c r="A21" s="12" t="s">
        <v>20</v>
      </c>
      <c r="B21" s="3"/>
      <c r="C21" s="3"/>
      <c r="D21" s="3"/>
      <c r="E21" s="3"/>
      <c r="F21" s="3"/>
      <c r="G21" s="3"/>
      <c r="H21" s="13"/>
    </row>
    <row r="22" spans="1:8" ht="30.75" thickBot="1" x14ac:dyDescent="0.3">
      <c r="A22" s="14" t="s">
        <v>19</v>
      </c>
      <c r="B22" s="15">
        <f>SUM(B9-B20)</f>
        <v>13973</v>
      </c>
      <c r="C22" s="15">
        <f t="shared" ref="C22:H22" si="6">SUM(C9-C20)</f>
        <v>6291</v>
      </c>
      <c r="D22" s="15">
        <f t="shared" si="6"/>
        <v>2692.5999999999985</v>
      </c>
      <c r="E22" s="15">
        <f t="shared" si="6"/>
        <v>-219.79999999999927</v>
      </c>
      <c r="F22" s="15">
        <f t="shared" si="6"/>
        <v>5797.7999999999993</v>
      </c>
      <c r="G22" s="15">
        <f t="shared" si="6"/>
        <v>2877.3999999999996</v>
      </c>
      <c r="H22" s="16">
        <f t="shared" si="6"/>
        <v>0</v>
      </c>
    </row>
  </sheetData>
  <mergeCells count="3">
    <mergeCell ref="A21:H21"/>
    <mergeCell ref="A10:H10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2019-08-11T07:00:54Z</dcterms:created>
  <dcterms:modified xsi:type="dcterms:W3CDTF">2019-08-13T15:51:39Z</dcterms:modified>
</cp:coreProperties>
</file>